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aau-my.sharepoint.com/personal/michael_carrelli_casa_gov_au/Documents/Laser light show dox/"/>
    </mc:Choice>
  </mc:AlternateContent>
  <xr:revisionPtr revIDLastSave="8" documentId="8_{45B4366A-08D5-4BB4-B596-D637E3EA8F83}" xr6:coauthVersionLast="47" xr6:coauthVersionMax="47" xr10:uidLastSave="{E982AA87-26B1-40E8-AD7D-3E6D07DE2FD1}"/>
  <workbookProtection workbookAlgorithmName="SHA-512" workbookHashValue="oINPr/7DF7VpRvbqOykCzA45NAi+1ONyQ19uqLUKxVmoojtGITFJD2SLzA1JjB+olCTN55etawpmEfwJgRiP6g==" workbookSaltValue="7clo1bPdPUtJ+dbf6UNcQ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1" i="1"/>
  <c r="H20" i="1"/>
  <c r="H19" i="1"/>
  <c r="H15" i="1"/>
  <c r="H14" i="1"/>
  <c r="H13" i="1"/>
  <c r="H9" i="1"/>
  <c r="H8" i="1"/>
  <c r="H7" i="1"/>
</calcChain>
</file>

<file path=xl/sharedStrings.xml><?xml version="1.0" encoding="utf-8"?>
<sst xmlns="http://schemas.openxmlformats.org/spreadsheetml/2006/main" count="51" uniqueCount="26">
  <si>
    <t>These figures need only refer to the most powerful laser at the venue. If any effects are used to increase/decrease the divergence figure (mRad) of the basic laser, then use the adjusted figure in these calculations</t>
  </si>
  <si>
    <t>Green Laser</t>
  </si>
  <si>
    <t>Red Laser</t>
  </si>
  <si>
    <t>Blue laser</t>
  </si>
  <si>
    <t>mW</t>
  </si>
  <si>
    <t>mRad</t>
  </si>
  <si>
    <t>5.  Power and divergence of lasers</t>
  </si>
  <si>
    <t>6.  Calculated nominal ocular hazard distance (NOHD)</t>
  </si>
  <si>
    <t>Distance at which the laser irradiance attenuates to the NOHD</t>
  </si>
  <si>
    <t>→</t>
  </si>
  <si>
    <t xml:space="preserve">Enter red laser power in milliwatts (mW) </t>
  </si>
  <si>
    <t>Enter red laser divergence in milliradians (mRad)</t>
  </si>
  <si>
    <t>Enter blue laser power in milliwatts (mW)</t>
  </si>
  <si>
    <t>Enter blue laser divergence in milliradians (mRad)</t>
  </si>
  <si>
    <t>Enter green laser power in milliwatts (mW)</t>
  </si>
  <si>
    <t>Enter green laser divergence in milliradians (mRad)</t>
  </si>
  <si>
    <t>Distance in metres at which the laser irradiance attenuates to 50 nanowatts/centimetre squared (nW/cm²).
This equates to the Laser beam free flight zone (LFFZ)</t>
  </si>
  <si>
    <t>Distance in metres at which the laser irradiance attenuates to 100 microwatts/centimetre squared (µW/cm²).
This equates to the Laser beam sensitive flight zone (LSFZ)</t>
  </si>
  <si>
    <t>Distance in metres at which the laser irradiance attenuates to 5 microwatts/centimetre squared (µW/cm²).
This equates to the Laser beam critical flight zone (LCFZ)</t>
  </si>
  <si>
    <t>Distance in metres at which the laser irradiance dissipates to 100 microwatts/centimetre squared (µW/cm²).
This equates to the Laser beam sensitive flight zone (LSFZ)</t>
  </si>
  <si>
    <t>Distance in metres at which the laser irradiance dissipates to 5 microwatts/centimetre squared (µW/cm²).
This equates to the Laser beam critical flight zone (LCFZ)</t>
  </si>
  <si>
    <t>Distance in metres at which the laser irradiance dissipates to 50 nanowatts/centimetre squared (nW/cm²).
This equates to the Laser beam free flight zone (LFFZ)</t>
  </si>
  <si>
    <t>Enter laser divergence in milliradians (mRad)</t>
  </si>
  <si>
    <t>Enter the strongest laser power in milliwatts (mW)                                                                  (The colour is irrelevant)</t>
  </si>
  <si>
    <r>
      <rPr>
        <sz val="9"/>
        <rFont val="Arial"/>
        <family val="2"/>
      </rPr>
      <t xml:space="preserve">These calculations make some simplifying assumptions which are for continuous wave visible lasers at aircraft distances.  </t>
    </r>
    <r>
      <rPr>
        <sz val="9"/>
        <color rgb="FF0000FF"/>
        <rFont val="Arial"/>
        <family val="2"/>
      </rPr>
      <t>Formulas are availiable here.</t>
    </r>
  </si>
  <si>
    <t>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</si>
</sst>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\ ##0"/>
    <numFmt numFmtId="165" formatCode="#\ ###\ ##0"/>
    <numFmt numFmtId="166" formatCode="#\ \ ###\ 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u/>
      <sz val="9"/>
      <color theme="10"/>
      <name val="Arial"/>
      <family val="2"/>
    </font>
    <font>
      <sz val="9"/>
      <color rgb="FF0000FF"/>
      <name val="Arial"/>
      <family val="2"/>
    </font>
    <font>
      <b/>
      <sz val="14"/>
      <color rgb="FF0000FF"/>
      <name val="Arial"/>
      <family val="2"/>
    </font>
    <font>
      <b/>
      <sz val="14"/>
      <color rgb="FF00CC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5" fontId="3" fillId="0" borderId="3" xfId="0" applyNumberFormat="1" applyFont="1" applyBorder="1" applyAlignment="1" applyProtection="1">
      <alignment horizontal="right" vertical="center" wrapText="1"/>
      <protection locked="0"/>
    </xf>
    <xf numFmtId="165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3" xfId="2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4" borderId="2" xfId="2" applyNumberFormat="1" applyFont="1" applyFill="1" applyBorder="1" applyAlignment="1">
      <alignment horizontal="right" vertical="center" wrapText="1"/>
    </xf>
    <xf numFmtId="165" fontId="5" fillId="4" borderId="3" xfId="2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4" borderId="10" xfId="2" applyNumberFormat="1" applyFont="1" applyFill="1" applyBorder="1" applyAlignment="1">
      <alignment horizontal="right" vertical="center" wrapText="1"/>
    </xf>
    <xf numFmtId="164" fontId="5" fillId="4" borderId="3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5" fillId="4" borderId="7" xfId="2" applyNumberFormat="1" applyFont="1" applyFill="1" applyBorder="1" applyAlignment="1">
      <alignment horizontal="right" vertical="center" wrapText="1"/>
    </xf>
    <xf numFmtId="164" fontId="5" fillId="4" borderId="6" xfId="2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5" fillId="4" borderId="8" xfId="2" applyNumberFormat="1" applyFont="1" applyFill="1" applyBorder="1" applyAlignment="1">
      <alignment horizontal="right" vertical="center" wrapText="1"/>
    </xf>
    <xf numFmtId="164" fontId="5" fillId="4" borderId="2" xfId="2" applyNumberFormat="1" applyFont="1" applyFill="1" applyBorder="1" applyAlignment="1">
      <alignment horizontal="right" vertical="center" wrapText="1"/>
    </xf>
    <xf numFmtId="166" fontId="5" fillId="4" borderId="2" xfId="2" applyNumberFormat="1" applyFont="1" applyFill="1" applyBorder="1" applyAlignment="1">
      <alignment horizontal="right" vertical="center" wrapText="1"/>
    </xf>
    <xf numFmtId="166" fontId="5" fillId="4" borderId="3" xfId="2" applyNumberFormat="1" applyFont="1" applyFill="1" applyBorder="1" applyAlignment="1">
      <alignment horizontal="right" vertical="center" wrapText="1"/>
    </xf>
    <xf numFmtId="0" fontId="6" fillId="0" borderId="0" xfId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39FD42"/>
      <color rgb="FF00FF00"/>
      <color rgb="FF00CC00"/>
      <color rgb="FF0000FF"/>
      <color rgb="FF0066FF"/>
      <color rgb="FFFFFFFF"/>
      <color rgb="FFF8F8F8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serpointersafety.com/safetycal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showGridLines="0" showRowColHeaders="0" tabSelected="1" zoomScale="160" zoomScaleNormal="160" zoomScalePageLayoutView="115" workbookViewId="0">
      <selection activeCell="K8" sqref="K8"/>
    </sheetView>
  </sheetViews>
  <sheetFormatPr defaultColWidth="0" defaultRowHeight="15" zeroHeight="1" x14ac:dyDescent="0.25"/>
  <cols>
    <col min="1" max="1" width="3.7109375" customWidth="1"/>
    <col min="2" max="2" width="16.7109375" customWidth="1"/>
    <col min="3" max="3" width="10.140625" customWidth="1"/>
    <col min="4" max="4" width="11.28515625" customWidth="1"/>
    <col min="5" max="7" width="9.140625" customWidth="1"/>
    <col min="8" max="8" width="6.28515625" customWidth="1"/>
    <col min="9" max="9" width="8.5703125" customWidth="1"/>
    <col min="10" max="10" width="7.85546875" customWidth="1"/>
    <col min="11" max="11" width="2.85546875" customWidth="1"/>
    <col min="12" max="14" width="0" hidden="1" customWidth="1"/>
    <col min="15" max="16384" width="9.140625" hidden="1"/>
  </cols>
  <sheetData>
    <row r="1" spans="1:10" x14ac:dyDescent="0.25">
      <c r="A1" s="8"/>
      <c r="B1" s="8"/>
      <c r="C1" s="3"/>
      <c r="D1" s="3"/>
      <c r="F1" s="4"/>
      <c r="G1" s="4"/>
      <c r="H1" s="4"/>
      <c r="J1" s="4"/>
    </row>
    <row r="2" spans="1:10" ht="15" customHeight="1" x14ac:dyDescent="0.25">
      <c r="A2" s="5"/>
      <c r="B2" s="23" t="s">
        <v>6</v>
      </c>
      <c r="C2" s="23"/>
      <c r="D2" s="23"/>
      <c r="E2" s="23"/>
      <c r="F2" s="23"/>
      <c r="G2" s="23"/>
      <c r="H2" s="23"/>
      <c r="I2" s="23"/>
      <c r="J2" s="23"/>
    </row>
    <row r="3" spans="1:10" ht="45.75" customHeight="1" x14ac:dyDescent="0.25">
      <c r="B3" s="33" t="s">
        <v>0</v>
      </c>
      <c r="C3" s="34"/>
      <c r="D3" s="34"/>
      <c r="E3" s="34"/>
      <c r="F3" s="34"/>
      <c r="G3" s="34"/>
      <c r="H3" s="34"/>
      <c r="I3" s="34"/>
      <c r="J3" s="35"/>
    </row>
    <row r="4" spans="1:10" ht="30" customHeight="1" x14ac:dyDescent="0.25">
      <c r="A4" s="11"/>
      <c r="B4" s="12" t="s">
        <v>3</v>
      </c>
      <c r="C4" s="39"/>
      <c r="D4" s="40"/>
      <c r="E4" s="40"/>
      <c r="F4" s="40"/>
      <c r="G4" s="40"/>
      <c r="H4" s="41"/>
      <c r="I4" s="40"/>
      <c r="J4" s="40"/>
    </row>
    <row r="5" spans="1:10" ht="24.95" customHeight="1" x14ac:dyDescent="0.25">
      <c r="B5" s="44" t="s">
        <v>12</v>
      </c>
      <c r="C5" s="25"/>
      <c r="D5" s="25"/>
      <c r="E5" s="25"/>
      <c r="F5" s="25"/>
      <c r="G5" s="25"/>
      <c r="H5" s="9" t="s">
        <v>9</v>
      </c>
      <c r="I5" s="21">
        <v>0</v>
      </c>
      <c r="J5" s="17" t="s">
        <v>4</v>
      </c>
    </row>
    <row r="6" spans="1:10" ht="24.95" customHeight="1" x14ac:dyDescent="0.25">
      <c r="B6" s="24" t="s">
        <v>13</v>
      </c>
      <c r="C6" s="25"/>
      <c r="D6" s="25"/>
      <c r="E6" s="25"/>
      <c r="F6" s="25"/>
      <c r="G6" s="25"/>
      <c r="H6" s="9" t="s">
        <v>9</v>
      </c>
      <c r="I6" s="15">
        <v>0</v>
      </c>
      <c r="J6" s="18" t="s">
        <v>5</v>
      </c>
    </row>
    <row r="7" spans="1:10" ht="45" customHeight="1" x14ac:dyDescent="0.25">
      <c r="B7" s="24" t="s">
        <v>17</v>
      </c>
      <c r="C7" s="25"/>
      <c r="D7" s="25"/>
      <c r="E7" s="25"/>
      <c r="F7" s="25"/>
      <c r="G7" s="26"/>
      <c r="H7" s="42">
        <f>IF(I6=0,0,10/I6*SQRT(12.7*0.0305*I5))</f>
        <v>0</v>
      </c>
      <c r="I7" s="43"/>
      <c r="J7" s="19" t="s">
        <v>25</v>
      </c>
    </row>
    <row r="8" spans="1:10" ht="45" customHeight="1" x14ac:dyDescent="0.25">
      <c r="B8" s="24" t="s">
        <v>18</v>
      </c>
      <c r="C8" s="25"/>
      <c r="D8" s="25"/>
      <c r="E8" s="25"/>
      <c r="F8" s="25"/>
      <c r="G8" s="26"/>
      <c r="H8" s="45">
        <f>IF(I6=0,0,10/I6*SQRT(12.7*0.0305*I5)*4.47)</f>
        <v>0</v>
      </c>
      <c r="I8" s="43"/>
      <c r="J8" s="17" t="s">
        <v>25</v>
      </c>
    </row>
    <row r="9" spans="1:10" ht="45" customHeight="1" x14ac:dyDescent="0.25">
      <c r="B9" s="24" t="s">
        <v>16</v>
      </c>
      <c r="C9" s="25"/>
      <c r="D9" s="25"/>
      <c r="E9" s="25"/>
      <c r="F9" s="25"/>
      <c r="G9" s="26"/>
      <c r="H9" s="27">
        <f>IF(I6=0,0,10/I6*SQRT(12.7*0.0305*I5)*4.47*10)</f>
        <v>0</v>
      </c>
      <c r="I9" s="28"/>
      <c r="J9" s="17" t="s">
        <v>25</v>
      </c>
    </row>
    <row r="10" spans="1:10" ht="30" customHeight="1" x14ac:dyDescent="0.25">
      <c r="B10" s="13" t="s">
        <v>1</v>
      </c>
      <c r="C10" s="36"/>
      <c r="D10" s="36"/>
      <c r="E10" s="36"/>
      <c r="F10" s="36"/>
      <c r="G10" s="36"/>
      <c r="H10" s="36"/>
      <c r="I10" s="36"/>
      <c r="J10" s="36"/>
    </row>
    <row r="11" spans="1:10" ht="24.95" customHeight="1" x14ac:dyDescent="0.25">
      <c r="B11" s="24" t="s">
        <v>14</v>
      </c>
      <c r="C11" s="25"/>
      <c r="D11" s="25"/>
      <c r="E11" s="25"/>
      <c r="F11" s="25"/>
      <c r="G11" s="25"/>
      <c r="H11" s="9" t="s">
        <v>9</v>
      </c>
      <c r="I11" s="20">
        <v>0</v>
      </c>
      <c r="J11" s="17" t="s">
        <v>4</v>
      </c>
    </row>
    <row r="12" spans="1:10" ht="24.95" customHeight="1" x14ac:dyDescent="0.25">
      <c r="B12" s="24" t="s">
        <v>15</v>
      </c>
      <c r="C12" s="25"/>
      <c r="D12" s="25"/>
      <c r="E12" s="25"/>
      <c r="F12" s="25"/>
      <c r="G12" s="25"/>
      <c r="H12" s="9" t="s">
        <v>9</v>
      </c>
      <c r="I12" s="16">
        <v>0</v>
      </c>
      <c r="J12" s="18" t="s">
        <v>5</v>
      </c>
    </row>
    <row r="13" spans="1:10" ht="45" customHeight="1" x14ac:dyDescent="0.25">
      <c r="B13" s="24" t="s">
        <v>19</v>
      </c>
      <c r="C13" s="25"/>
      <c r="D13" s="25"/>
      <c r="E13" s="25"/>
      <c r="F13" s="25"/>
      <c r="G13" s="26"/>
      <c r="H13" s="37">
        <f>IF(I12=0,0,10/I12*SQRT(12.7*0.88016*I11))</f>
        <v>0</v>
      </c>
      <c r="I13" s="38"/>
      <c r="J13" s="17" t="s">
        <v>25</v>
      </c>
    </row>
    <row r="14" spans="1:10" ht="45" customHeight="1" x14ac:dyDescent="0.25">
      <c r="B14" s="24" t="s">
        <v>20</v>
      </c>
      <c r="C14" s="25"/>
      <c r="D14" s="25"/>
      <c r="E14" s="25"/>
      <c r="F14" s="25"/>
      <c r="G14" s="26"/>
      <c r="H14" s="46">
        <f>IF(I12=0,0,10/I12*SQRT(12.7*0.88016*I11)*4.47)</f>
        <v>0</v>
      </c>
      <c r="I14" s="38"/>
      <c r="J14" s="17" t="s">
        <v>25</v>
      </c>
    </row>
    <row r="15" spans="1:10" ht="45" customHeight="1" x14ac:dyDescent="0.25">
      <c r="B15" s="24" t="s">
        <v>21</v>
      </c>
      <c r="C15" s="25"/>
      <c r="D15" s="25"/>
      <c r="E15" s="25"/>
      <c r="F15" s="25"/>
      <c r="G15" s="26"/>
      <c r="H15" s="47">
        <f>IF(I12=0,0,10/I12*SQRT(12.7*0.88016*I11)*4.47*10)</f>
        <v>0</v>
      </c>
      <c r="I15" s="48"/>
      <c r="J15" s="19" t="s">
        <v>25</v>
      </c>
    </row>
    <row r="16" spans="1:10" ht="30" customHeight="1" x14ac:dyDescent="0.25">
      <c r="B16" s="14" t="s">
        <v>2</v>
      </c>
      <c r="C16" s="7"/>
      <c r="D16" s="7"/>
      <c r="E16" s="7"/>
      <c r="F16" s="7"/>
      <c r="G16" s="7"/>
      <c r="H16" s="7"/>
      <c r="I16" s="7"/>
      <c r="J16" s="7"/>
    </row>
    <row r="17" spans="1:10" ht="24.95" customHeight="1" x14ac:dyDescent="0.25">
      <c r="B17" s="24" t="s">
        <v>10</v>
      </c>
      <c r="C17" s="25"/>
      <c r="D17" s="25"/>
      <c r="E17" s="25"/>
      <c r="F17" s="25"/>
      <c r="G17" s="25"/>
      <c r="H17" s="10" t="s">
        <v>9</v>
      </c>
      <c r="I17" s="22">
        <v>0</v>
      </c>
      <c r="J17" s="18" t="s">
        <v>4</v>
      </c>
    </row>
    <row r="18" spans="1:10" ht="24.95" customHeight="1" x14ac:dyDescent="0.25">
      <c r="B18" s="24" t="s">
        <v>11</v>
      </c>
      <c r="C18" s="25"/>
      <c r="D18" s="25"/>
      <c r="E18" s="25"/>
      <c r="F18" s="25"/>
      <c r="G18" s="25"/>
      <c r="H18" s="9" t="s">
        <v>9</v>
      </c>
      <c r="I18" s="16">
        <v>0</v>
      </c>
      <c r="J18" s="17" t="s">
        <v>5</v>
      </c>
    </row>
    <row r="19" spans="1:10" ht="45" customHeight="1" x14ac:dyDescent="0.25">
      <c r="B19" s="24" t="s">
        <v>19</v>
      </c>
      <c r="C19" s="25"/>
      <c r="D19" s="25"/>
      <c r="E19" s="25"/>
      <c r="F19" s="25"/>
      <c r="G19" s="26"/>
      <c r="H19" s="46">
        <f>IF(I18=0,0,10/I18*SQRT(12.7*0.23825*I17))</f>
        <v>0</v>
      </c>
      <c r="I19" s="38"/>
      <c r="J19" s="17" t="s">
        <v>25</v>
      </c>
    </row>
    <row r="20" spans="1:10" ht="45" customHeight="1" x14ac:dyDescent="0.25">
      <c r="B20" s="24" t="s">
        <v>20</v>
      </c>
      <c r="C20" s="25"/>
      <c r="D20" s="25"/>
      <c r="E20" s="25"/>
      <c r="F20" s="25"/>
      <c r="G20" s="26"/>
      <c r="H20" s="46">
        <f>IF(I18=0,0,10/I18*SQRT(12.7*0.23825*I17)*4.47)</f>
        <v>0</v>
      </c>
      <c r="I20" s="38"/>
      <c r="J20" s="17" t="s">
        <v>25</v>
      </c>
    </row>
    <row r="21" spans="1:10" ht="45" customHeight="1" x14ac:dyDescent="0.25">
      <c r="B21" s="24" t="s">
        <v>21</v>
      </c>
      <c r="C21" s="25"/>
      <c r="D21" s="25"/>
      <c r="E21" s="25"/>
      <c r="F21" s="25"/>
      <c r="G21" s="26"/>
      <c r="H21" s="27">
        <f>IF(I18=0,0,10/I18*SQRT(12.7*0.23825*I17)*4.47*10)</f>
        <v>0</v>
      </c>
      <c r="I21" s="28"/>
      <c r="J21" s="17" t="s">
        <v>25</v>
      </c>
    </row>
    <row r="22" spans="1:10" ht="39.950000000000003" customHeight="1" x14ac:dyDescent="0.25">
      <c r="A22" s="1"/>
      <c r="B22" s="29" t="s">
        <v>24</v>
      </c>
      <c r="C22" s="30"/>
      <c r="D22" s="30"/>
      <c r="E22" s="30"/>
      <c r="F22" s="30"/>
      <c r="G22" s="30"/>
      <c r="H22" s="30"/>
      <c r="I22" s="30"/>
      <c r="J22" s="31"/>
    </row>
    <row r="23" spans="1:10" ht="15" customHeight="1" x14ac:dyDescent="0.25">
      <c r="A23" s="1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5" customHeight="1" x14ac:dyDescent="0.25">
      <c r="A24" s="2"/>
      <c r="B24" s="50" t="s">
        <v>7</v>
      </c>
      <c r="C24" s="50"/>
      <c r="D24" s="50"/>
      <c r="E24" s="50"/>
      <c r="F24" s="50"/>
    </row>
    <row r="25" spans="1:10" ht="30" customHeight="1" x14ac:dyDescent="0.25">
      <c r="B25" s="24" t="s">
        <v>23</v>
      </c>
      <c r="C25" s="25"/>
      <c r="D25" s="25"/>
      <c r="E25" s="25"/>
      <c r="F25" s="25"/>
      <c r="G25" s="25"/>
      <c r="H25" s="9" t="s">
        <v>9</v>
      </c>
      <c r="I25" s="20">
        <v>0</v>
      </c>
      <c r="J25" s="17" t="s">
        <v>4</v>
      </c>
    </row>
    <row r="26" spans="1:10" ht="30" customHeight="1" x14ac:dyDescent="0.25">
      <c r="B26" s="24" t="s">
        <v>22</v>
      </c>
      <c r="C26" s="25"/>
      <c r="D26" s="25"/>
      <c r="E26" s="25"/>
      <c r="F26" s="25"/>
      <c r="G26" s="25"/>
      <c r="H26" s="9" t="s">
        <v>9</v>
      </c>
      <c r="I26" s="16">
        <v>0</v>
      </c>
      <c r="J26" s="17" t="s">
        <v>5</v>
      </c>
    </row>
    <row r="27" spans="1:10" ht="36" customHeight="1" x14ac:dyDescent="0.25">
      <c r="B27" s="24" t="s">
        <v>8</v>
      </c>
      <c r="C27" s="25"/>
      <c r="D27" s="25"/>
      <c r="E27" s="25"/>
      <c r="F27" s="25"/>
      <c r="G27" s="26"/>
      <c r="H27" s="27">
        <f>IF(I26=0,0,10/I26*SQRT(0.5*I25))</f>
        <v>0</v>
      </c>
      <c r="I27" s="28"/>
      <c r="J27" s="17" t="s">
        <v>25</v>
      </c>
    </row>
    <row r="28" spans="1:10" ht="24.95" customHeight="1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5" hidden="1" customHeight="1" x14ac:dyDescent="0.25">
      <c r="A29" s="8"/>
      <c r="B29" s="6"/>
      <c r="C29" s="3"/>
      <c r="D29" s="3"/>
      <c r="E29" s="6"/>
      <c r="F29" s="6"/>
    </row>
  </sheetData>
  <sheetProtection algorithmName="SHA-512" hashValue="1ssOwCgmqUGy6cWrd2ksNbfLM2p9kfo4SowwDIsIRDK4Yu10D6Fe4wGEsKkTTofyYkGWp+8nSEqFCcClzPKtcQ==" saltValue="zBoQMoxpPU2cwO0Dfayz2Q==" spinCount="100000" sheet="1" scenarios="1"/>
  <mergeCells count="36">
    <mergeCell ref="B25:G25"/>
    <mergeCell ref="H27:I27"/>
    <mergeCell ref="B26:G26"/>
    <mergeCell ref="B27:G27"/>
    <mergeCell ref="B14:G14"/>
    <mergeCell ref="H19:I19"/>
    <mergeCell ref="B19:G19"/>
    <mergeCell ref="B17:G17"/>
    <mergeCell ref="B18:G18"/>
    <mergeCell ref="B20:G20"/>
    <mergeCell ref="H15:I15"/>
    <mergeCell ref="B15:G15"/>
    <mergeCell ref="H20:I20"/>
    <mergeCell ref="B23:J23"/>
    <mergeCell ref="B24:F24"/>
    <mergeCell ref="B5:G5"/>
    <mergeCell ref="B6:G6"/>
    <mergeCell ref="H8:I8"/>
    <mergeCell ref="B8:G8"/>
    <mergeCell ref="H14:I14"/>
    <mergeCell ref="B2:J2"/>
    <mergeCell ref="B21:G21"/>
    <mergeCell ref="H21:I21"/>
    <mergeCell ref="B22:J22"/>
    <mergeCell ref="B28:J28"/>
    <mergeCell ref="B3:J3"/>
    <mergeCell ref="C10:J10"/>
    <mergeCell ref="B11:G11"/>
    <mergeCell ref="B12:G12"/>
    <mergeCell ref="H13:I13"/>
    <mergeCell ref="B13:G13"/>
    <mergeCell ref="C4:J4"/>
    <mergeCell ref="H9:I9"/>
    <mergeCell ref="B9:G9"/>
    <mergeCell ref="H7:I7"/>
    <mergeCell ref="B7:G7"/>
  </mergeCells>
  <hyperlinks>
    <hyperlink ref="B22:J22" r:id="rId1" display="These calculations make some simplifying assumptionswhich are for continuous wave visible lasers at aircraft distances.  Formulas availible here" xr:uid="{00000000-0004-0000-0000-000002000000}"/>
  </hyperlinks>
  <printOptions horizontalCentered="1"/>
  <pageMargins left="0.25" right="0.25" top="0.75" bottom="0.75" header="0.3" footer="0.3"/>
  <pageSetup paperSize="9" fitToHeight="0" orientation="portrait" r:id="rId2"/>
  <headerFooter>
    <oddFooter>&amp;C&amp;9Form 1584  12/2017                                    Proposal to conduct laser or high-intensity light operations                              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Civil Aviation Safety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Proposal to conduct laser or high-intensity light operations</dc:title>
  <dc:creator/>
  <cp:lastModifiedBy>Carrelli, Michael</cp:lastModifiedBy>
  <cp:lastPrinted>2018-02-08T00:13:15Z</cp:lastPrinted>
  <dcterms:created xsi:type="dcterms:W3CDTF">2016-08-12T03:48:41Z</dcterms:created>
  <dcterms:modified xsi:type="dcterms:W3CDTF">2021-12-13T22:49:33Z</dcterms:modified>
</cp:coreProperties>
</file>